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150" windowHeight="11505"/>
  </bookViews>
  <sheets>
    <sheet name="Вес 50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/>
  <c r="G106"/>
  <c r="D106"/>
  <c r="D105"/>
  <c r="D104"/>
  <c r="G87" l="1"/>
  <c r="G101" l="1"/>
  <c r="G100"/>
  <c r="G99"/>
  <c r="G97"/>
  <c r="G96"/>
  <c r="G95"/>
  <c r="G94"/>
  <c r="G93"/>
  <c r="G92"/>
  <c r="G91"/>
  <c r="G90"/>
  <c r="G89"/>
  <c r="G88"/>
  <c r="G85"/>
  <c r="G84"/>
  <c r="G83"/>
  <c r="G82"/>
  <c r="G81"/>
  <c r="G80"/>
  <c r="G78"/>
  <c r="G77"/>
  <c r="G76"/>
  <c r="G75"/>
  <c r="G74"/>
  <c r="G73"/>
  <c r="G72"/>
  <c r="G71"/>
  <c r="G70"/>
  <c r="G69"/>
  <c r="G68"/>
  <c r="G67"/>
  <c r="G66"/>
  <c r="G65"/>
  <c r="G64"/>
  <c r="G63"/>
  <c r="G61"/>
  <c r="G60"/>
  <c r="G59"/>
  <c r="G58"/>
  <c r="G57"/>
  <c r="G55"/>
  <c r="G54"/>
  <c r="G53"/>
  <c r="G52"/>
  <c r="G51"/>
  <c r="G50"/>
  <c r="G49"/>
  <c r="G48"/>
  <c r="G47"/>
  <c r="G46"/>
  <c r="G45"/>
  <c r="G43"/>
  <c r="G42"/>
  <c r="G41"/>
  <c r="G40"/>
  <c r="G39"/>
  <c r="G38"/>
  <c r="G37"/>
  <c r="G36"/>
  <c r="G35"/>
  <c r="G34"/>
  <c r="G33"/>
  <c r="G32"/>
  <c r="G31"/>
  <c r="G30"/>
  <c r="G29"/>
  <c r="G28"/>
  <c r="G26"/>
  <c r="G25"/>
  <c r="G22"/>
  <c r="G21"/>
  <c r="G102" l="1"/>
  <c r="H102" s="1"/>
  <c r="G104"/>
  <c r="G105" l="1"/>
  <c r="G109" l="1"/>
  <c r="G110" s="1"/>
</calcChain>
</file>

<file path=xl/sharedStrings.xml><?xml version="1.0" encoding="utf-8"?>
<sst xmlns="http://schemas.openxmlformats.org/spreadsheetml/2006/main" count="196" uniqueCount="138">
  <si>
    <t>Общая площадь МКД,м2</t>
  </si>
  <si>
    <t>в том числе:</t>
  </si>
  <si>
    <t>жилые</t>
  </si>
  <si>
    <t>нежилые</t>
  </si>
  <si>
    <t>№ п\п</t>
  </si>
  <si>
    <t xml:space="preserve">Наименование работ </t>
  </si>
  <si>
    <t>еденица измерения</t>
  </si>
  <si>
    <t>Объем работ</t>
  </si>
  <si>
    <t>Стоимость работ на ед. измерения</t>
  </si>
  <si>
    <t>Общая стоимость работы (руб)</t>
  </si>
  <si>
    <t xml:space="preserve">Период выполнения работ </t>
  </si>
  <si>
    <t>Кровля</t>
  </si>
  <si>
    <t>Смена существующих рулонных кровель на покрытия из наплавляемых материалов в один слой</t>
  </si>
  <si>
    <t>м2</t>
  </si>
  <si>
    <t>Ремонт козырьков подъезда</t>
  </si>
  <si>
    <t>2</t>
  </si>
  <si>
    <t>Выборочный ремонт</t>
  </si>
  <si>
    <t>Смена дверных приборов</t>
  </si>
  <si>
    <t>петель</t>
  </si>
  <si>
    <t>шт</t>
  </si>
  <si>
    <t>замков</t>
  </si>
  <si>
    <t>Смена оконных приборов</t>
  </si>
  <si>
    <t xml:space="preserve">петель </t>
  </si>
  <si>
    <t>ручек</t>
  </si>
  <si>
    <t>Ремонт дверных полотен на л\ клетках и в тамбурах</t>
  </si>
  <si>
    <t>Заделка выбоин в полах цементных</t>
  </si>
  <si>
    <t>Ремонт парапета</t>
  </si>
  <si>
    <t>м/п</t>
  </si>
  <si>
    <t>Ремонт оконных рам</t>
  </si>
  <si>
    <t>створка</t>
  </si>
  <si>
    <t xml:space="preserve">Остекление </t>
  </si>
  <si>
    <t>Ремонт металлических ограждений</t>
  </si>
  <si>
    <t>Ремонт лестничных клеток в подъездах</t>
  </si>
  <si>
    <t>этаж</t>
  </si>
  <si>
    <t>Ремонт входных групп дома</t>
  </si>
  <si>
    <t>подъезд</t>
  </si>
  <si>
    <t>Установка окон ПВХ</t>
  </si>
  <si>
    <t xml:space="preserve">Установка дверей </t>
  </si>
  <si>
    <t>Установка почтовых ящиков на 6 отделений</t>
  </si>
  <si>
    <t>Смена  клапанов мусоропровода</t>
  </si>
  <si>
    <t>клапан</t>
  </si>
  <si>
    <t>Ремонт отмосток</t>
  </si>
  <si>
    <t xml:space="preserve">Заделка  межпанельных швов </t>
  </si>
  <si>
    <t>м</t>
  </si>
  <si>
    <t>3</t>
  </si>
  <si>
    <t>Ремонт холодного и горячего водоснабжения</t>
  </si>
  <si>
    <t xml:space="preserve">Замена стальных труб на полипропиленовые трубы 32 мм холодного водоснабжения </t>
  </si>
  <si>
    <t>Замена  стальных труб на полипропиленовые трубы 32 мм горячего водоснабжения</t>
  </si>
  <si>
    <t>Замена стальных труб на полипропиленовые трубы 50 мм холодного водоснабжения</t>
  </si>
  <si>
    <t xml:space="preserve">Замена стальных труб на полипропиленовые трубы 50 мм горячего водоснабжения </t>
  </si>
  <si>
    <t>Смена вентилей  Ø 32мм</t>
  </si>
  <si>
    <t>Смена вентилей  Ø 25мм</t>
  </si>
  <si>
    <t>Смена вентилей  Ø 20мм</t>
  </si>
  <si>
    <t>Смена задвижки Ø 50мм</t>
  </si>
  <si>
    <t>Смена задвижки Ø 80мм</t>
  </si>
  <si>
    <t>Смена задвижки Ø 100мм</t>
  </si>
  <si>
    <t>Восстановление  разрушенной теплоизоляции</t>
  </si>
  <si>
    <t>4</t>
  </si>
  <si>
    <t>Ремонт канализации</t>
  </si>
  <si>
    <t>Смена канализационных  труб Ø 50мм</t>
  </si>
  <si>
    <t>Смена канализационных  труб Ø 100 мм</t>
  </si>
  <si>
    <t>Ремонт ливнёвых канализационных труб Ø 100мм</t>
  </si>
  <si>
    <t>Очистка канализационной сети внутренней</t>
  </si>
  <si>
    <t>Подчеканка раструбов канализационных труб  до Ø 100 м</t>
  </si>
  <si>
    <t>раструб</t>
  </si>
  <si>
    <t>5</t>
  </si>
  <si>
    <t>Ремонт отопления</t>
  </si>
  <si>
    <t>Заглушка задвижек на системе отопления</t>
  </si>
  <si>
    <t>Промывка системы отопления</t>
  </si>
  <si>
    <t>Объем здания</t>
  </si>
  <si>
    <t>Гидравлическое испытание</t>
  </si>
  <si>
    <t>Смена приборов отопления</t>
  </si>
  <si>
    <t>Смена стояка отопления Ø 20мм</t>
  </si>
  <si>
    <t>Разглушка системы отопления</t>
  </si>
  <si>
    <t>Набивка сальников</t>
  </si>
  <si>
    <t>Ликвидация воздушных пробок</t>
  </si>
  <si>
    <t xml:space="preserve">Смена розлива отопления 76 мм мет в тех подполье </t>
  </si>
  <si>
    <t>Установка кранов Маевского</t>
  </si>
  <si>
    <t>Установка фланцевых соединений 50мм</t>
  </si>
  <si>
    <t>Установка фланцевых соединений 80мм</t>
  </si>
  <si>
    <t>Установка фланцевых соединений 100 мм</t>
  </si>
  <si>
    <t>Установка манометров с 3х краном</t>
  </si>
  <si>
    <t>Калибровка элеваторного узла</t>
  </si>
  <si>
    <t>6</t>
  </si>
  <si>
    <t>Ремонт электроснабжения</t>
  </si>
  <si>
    <t>Мелкий ремонт электропроводки</t>
  </si>
  <si>
    <t>м\п</t>
  </si>
  <si>
    <t>Замена пекетных выкл.  и автоматов</t>
  </si>
  <si>
    <t>шт.</t>
  </si>
  <si>
    <t>Ремонт и замена предохранителей</t>
  </si>
  <si>
    <t>Установка выключателей</t>
  </si>
  <si>
    <t>Смена ламп ЛОН</t>
  </si>
  <si>
    <t>Ремонт групповых щитков на л/клетке без ремонта автоматов</t>
  </si>
  <si>
    <t>Техническое содержание</t>
  </si>
  <si>
    <t>Уборка снега с крыши и козырьков вручную,снег рыхлый при толщине снега 20 см</t>
  </si>
  <si>
    <t>м2 кровли</t>
  </si>
  <si>
    <t>Очистка наледеобразования (сосулек) с козырьков с учетом работы автовышки</t>
  </si>
  <si>
    <t>п.м.карниза</t>
  </si>
  <si>
    <t>Очистка канализационной сети внутренней (ливневая канализация)</t>
  </si>
  <si>
    <t>Измерение сопротивления изоляции сетей</t>
  </si>
  <si>
    <t>1 участок</t>
  </si>
  <si>
    <t>Очистка помещений (подвалы, чердаки) от мусора с вывозом</t>
  </si>
  <si>
    <t>т</t>
  </si>
  <si>
    <t>Осмотр системы центрального отопления: устройства в чердачных и подвальных помещениях</t>
  </si>
  <si>
    <t>Осмотр системы водоснабжения в чердачных и подвальных помещениях</t>
  </si>
  <si>
    <t>Осмотр электросетей, арматуры и электрооборудования на лестничных клетках</t>
  </si>
  <si>
    <t>1 лестн. клетка</t>
  </si>
  <si>
    <t>Осмотр кровли рулонной</t>
  </si>
  <si>
    <t>Осмотр внутренней и наружней штукатурки</t>
  </si>
  <si>
    <t>Осмотр внутренней и наружной окраски и отделки</t>
  </si>
  <si>
    <t>8</t>
  </si>
  <si>
    <t>Ремонт и покраска  МАФ</t>
  </si>
  <si>
    <t>Ремонт МАФ</t>
  </si>
  <si>
    <t>Покраска  МАФ</t>
  </si>
  <si>
    <t>Покраска труб в элеваторном узле</t>
  </si>
  <si>
    <t>Подитог</t>
  </si>
  <si>
    <t>9</t>
  </si>
  <si>
    <t>Услуги</t>
  </si>
  <si>
    <t>Услуги аварийной службы</t>
  </si>
  <si>
    <t>Услуги по обслуживанию вентиляционных каналов и дымоходов</t>
  </si>
  <si>
    <t xml:space="preserve">м2 </t>
  </si>
  <si>
    <t>Услуги по обслуживанию внутридомовых газовых сетей</t>
  </si>
  <si>
    <t>Услуги по обслуживанию общедомовых узлов учета</t>
  </si>
  <si>
    <t>Возмещение расходов за предыдущие периоды</t>
  </si>
  <si>
    <t>10</t>
  </si>
  <si>
    <t>Итого</t>
  </si>
  <si>
    <t>11</t>
  </si>
  <si>
    <t>Стоимость работ (услуг)</t>
  </si>
  <si>
    <t>кв. м. в месяц</t>
  </si>
  <si>
    <t xml:space="preserve">Инженер сметчик                                                 </t>
  </si>
  <si>
    <t>Стоимость материалов (руб)</t>
  </si>
  <si>
    <t>ПРЕДСЕДАТЕЛЬ ТСЖ</t>
  </si>
  <si>
    <t>"УТВЕРЖДАЮ"</t>
  </si>
  <si>
    <t>Директор ООО "ГАРАНТ-СЕРВИС"</t>
  </si>
  <si>
    <t>_______________.</t>
  </si>
  <si>
    <t>_______________Кузьмин А. В.</t>
  </si>
  <si>
    <t>МКД  № 7А Коваленко</t>
  </si>
  <si>
    <t>План работ  по текущему ремонту на 2020-2021г.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</si>
</sst>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7" fillId="0" borderId="0"/>
  </cellStyleXfs>
  <cellXfs count="87">
    <xf numFmtId="0" fontId="0" fillId="0" borderId="0" xfId="0"/>
    <xf numFmtId="0" fontId="3" fillId="0" borderId="0" xfId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4" fontId="5" fillId="0" borderId="0" xfId="1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0" fontId="13" fillId="2" borderId="2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vertical="center" wrapText="1"/>
    </xf>
    <xf numFmtId="49" fontId="10" fillId="0" borderId="2" xfId="2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4" fontId="10" fillId="0" borderId="2" xfId="2" applyNumberFormat="1" applyFont="1" applyBorder="1" applyAlignment="1">
      <alignment horizontal="center" vertical="center" wrapText="1"/>
    </xf>
    <xf numFmtId="3" fontId="10" fillId="0" borderId="2" xfId="2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49" fontId="10" fillId="2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/>
    </xf>
    <xf numFmtId="0" fontId="13" fillId="0" borderId="2" xfId="2" applyFont="1" applyBorder="1" applyAlignment="1">
      <alignment horizontal="left" vertical="center" wrapText="1"/>
    </xf>
    <xf numFmtId="2" fontId="10" fillId="0" borderId="2" xfId="2" applyNumberFormat="1" applyFont="1" applyBorder="1" applyAlignment="1">
      <alignment horizontal="center" vertical="center"/>
    </xf>
    <xf numFmtId="4" fontId="10" fillId="3" borderId="2" xfId="2" applyNumberFormat="1" applyFont="1" applyFill="1" applyBorder="1" applyAlignment="1">
      <alignment horizontal="center" vertical="center" wrapText="1"/>
    </xf>
    <xf numFmtId="4" fontId="10" fillId="4" borderId="2" xfId="2" applyNumberFormat="1" applyFont="1" applyFill="1" applyBorder="1" applyAlignment="1">
      <alignment horizontal="center" vertical="center" wrapText="1"/>
    </xf>
    <xf numFmtId="2" fontId="10" fillId="2" borderId="2" xfId="2" applyNumberFormat="1" applyFont="1" applyFill="1" applyBorder="1" applyAlignment="1">
      <alignment horizontal="center" vertical="center"/>
    </xf>
    <xf numFmtId="4" fontId="10" fillId="0" borderId="2" xfId="3" applyNumberFormat="1" applyFont="1" applyBorder="1" applyAlignment="1">
      <alignment horizontal="center" vertical="center" wrapText="1"/>
    </xf>
    <xf numFmtId="2" fontId="10" fillId="0" borderId="2" xfId="2" applyNumberFormat="1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/>
    </xf>
    <xf numFmtId="0" fontId="13" fillId="5" borderId="2" xfId="2" applyFont="1" applyFill="1" applyBorder="1" applyAlignment="1">
      <alignment horizontal="left" vertical="center" wrapText="1"/>
    </xf>
    <xf numFmtId="49" fontId="10" fillId="0" borderId="2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horizontal="center" vertical="center"/>
    </xf>
    <xf numFmtId="4" fontId="10" fillId="0" borderId="2" xfId="2" applyNumberFormat="1" applyFont="1" applyFill="1" applyBorder="1" applyAlignment="1">
      <alignment horizontal="center" vertical="center" wrapText="1"/>
    </xf>
    <xf numFmtId="0" fontId="13" fillId="5" borderId="2" xfId="2" applyFont="1" applyFill="1" applyBorder="1" applyAlignment="1">
      <alignment vertical="center" wrapText="1"/>
    </xf>
    <xf numFmtId="0" fontId="13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49" fontId="13" fillId="0" borderId="2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/>
    </xf>
    <xf numFmtId="4" fontId="13" fillId="0" borderId="2" xfId="2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vertical="center" wrapText="1"/>
    </xf>
    <xf numFmtId="0" fontId="13" fillId="0" borderId="2" xfId="2" applyFont="1" applyFill="1" applyBorder="1" applyAlignment="1">
      <alignment horizontal="left" vertical="center" wrapText="1"/>
    </xf>
    <xf numFmtId="4" fontId="10" fillId="3" borderId="0" xfId="1" applyNumberFormat="1" applyFont="1" applyFill="1" applyAlignment="1">
      <alignment vertical="center"/>
    </xf>
    <xf numFmtId="0" fontId="13" fillId="5" borderId="2" xfId="2" applyFont="1" applyFill="1" applyBorder="1" applyAlignment="1">
      <alignment horizontal="center" vertical="center" wrapText="1"/>
    </xf>
    <xf numFmtId="0" fontId="13" fillId="5" borderId="3" xfId="2" applyFont="1" applyFill="1" applyBorder="1" applyAlignment="1">
      <alignment vertical="center" wrapText="1"/>
    </xf>
    <xf numFmtId="0" fontId="13" fillId="5" borderId="3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 wrapText="1"/>
    </xf>
    <xf numFmtId="0" fontId="13" fillId="0" borderId="3" xfId="2" applyFont="1" applyBorder="1" applyAlignment="1">
      <alignment horizontal="left" vertical="center" wrapText="1"/>
    </xf>
    <xf numFmtId="4" fontId="10" fillId="0" borderId="3" xfId="2" applyNumberFormat="1" applyFont="1" applyBorder="1" applyAlignment="1">
      <alignment horizontal="center" vertical="center" wrapText="1"/>
    </xf>
    <xf numFmtId="2" fontId="10" fillId="0" borderId="3" xfId="2" applyNumberFormat="1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4" fontId="10" fillId="0" borderId="4" xfId="2" applyNumberFormat="1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center" wrapText="1"/>
    </xf>
    <xf numFmtId="2" fontId="10" fillId="0" borderId="5" xfId="2" applyNumberFormat="1" applyFont="1" applyBorder="1" applyAlignment="1">
      <alignment horizontal="center" vertical="center"/>
    </xf>
    <xf numFmtId="4" fontId="10" fillId="0" borderId="3" xfId="2" applyNumberFormat="1" applyFont="1" applyFill="1" applyBorder="1" applyAlignment="1">
      <alignment horizontal="center" vertical="center" wrapText="1"/>
    </xf>
    <xf numFmtId="49" fontId="10" fillId="6" borderId="2" xfId="2" applyNumberFormat="1" applyFont="1" applyFill="1" applyBorder="1" applyAlignment="1">
      <alignment horizontal="center" vertical="center"/>
    </xf>
    <xf numFmtId="0" fontId="13" fillId="6" borderId="2" xfId="2" applyFont="1" applyFill="1" applyBorder="1" applyAlignment="1">
      <alignment horizontal="left" vertical="center" wrapText="1"/>
    </xf>
    <xf numFmtId="0" fontId="13" fillId="6" borderId="2" xfId="2" applyFont="1" applyFill="1" applyBorder="1" applyAlignment="1">
      <alignment horizontal="center" vertical="center" wrapText="1"/>
    </xf>
    <xf numFmtId="4" fontId="13" fillId="6" borderId="2" xfId="2" applyNumberFormat="1" applyFont="1" applyFill="1" applyBorder="1" applyAlignment="1">
      <alignment horizontal="center" vertical="center" wrapText="1"/>
    </xf>
    <xf numFmtId="4" fontId="10" fillId="6" borderId="2" xfId="2" applyNumberFormat="1" applyFont="1" applyFill="1" applyBorder="1" applyAlignment="1">
      <alignment horizontal="center" vertical="center" wrapText="1"/>
    </xf>
    <xf numFmtId="2" fontId="10" fillId="6" borderId="2" xfId="2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4" fontId="14" fillId="0" borderId="2" xfId="2" applyNumberFormat="1" applyFont="1" applyBorder="1" applyAlignment="1">
      <alignment horizontal="center" vertical="center" wrapText="1"/>
    </xf>
    <xf numFmtId="4" fontId="13" fillId="2" borderId="2" xfId="2" applyNumberFormat="1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4" fontId="17" fillId="0" borderId="0" xfId="1" applyNumberFormat="1" applyFont="1" applyAlignment="1">
      <alignment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5" borderId="2" xfId="2" applyFont="1" applyFill="1" applyBorder="1" applyAlignment="1">
      <alignment horizontal="left" vertical="center" wrapText="1"/>
    </xf>
    <xf numFmtId="0" fontId="19" fillId="0" borderId="2" xfId="2" applyFont="1" applyBorder="1" applyAlignment="1">
      <alignment horizontal="center" vertical="center" wrapText="1"/>
    </xf>
    <xf numFmtId="4" fontId="19" fillId="0" borderId="2" xfId="3" applyNumberFormat="1" applyFont="1" applyBorder="1" applyAlignment="1">
      <alignment horizontal="center" vertical="center" wrapText="1"/>
    </xf>
    <xf numFmtId="4" fontId="19" fillId="0" borderId="2" xfId="2" applyNumberFormat="1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/>
    </xf>
    <xf numFmtId="0" fontId="19" fillId="0" borderId="1" xfId="1" applyNumberFormat="1" applyFont="1" applyFill="1" applyBorder="1" applyAlignment="1" applyProtection="1">
      <alignment horizontal="left" vertical="center" wrapText="1"/>
    </xf>
    <xf numFmtId="0" fontId="3" fillId="7" borderId="0" xfId="1" applyFont="1" applyFill="1" applyAlignment="1">
      <alignment horizontal="center" vertical="center"/>
    </xf>
    <xf numFmtId="4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20" fillId="0" borderId="0" xfId="0" applyFont="1"/>
    <xf numFmtId="0" fontId="21" fillId="0" borderId="0" xfId="0" applyFont="1"/>
  </cellXfs>
  <cellStyles count="4">
    <cellStyle name="Excel Built-in Excel Built-in Normal" xfId="3"/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view="pageBreakPreview" zoomScaleNormal="100" zoomScaleSheetLayoutView="100" workbookViewId="0">
      <selection activeCell="D33" sqref="D33"/>
    </sheetView>
  </sheetViews>
  <sheetFormatPr defaultRowHeight="15"/>
  <cols>
    <col min="1" max="1" width="5.5703125" style="2" customWidth="1"/>
    <col min="2" max="2" width="36.5703125" style="2" customWidth="1"/>
    <col min="3" max="3" width="11" style="2" customWidth="1"/>
    <col min="4" max="4" width="14.42578125" style="8" customWidth="1"/>
    <col min="5" max="5" width="15.5703125" style="2" customWidth="1"/>
    <col min="6" max="6" width="14.140625" style="2" customWidth="1"/>
    <col min="7" max="7" width="14.42578125" style="2" customWidth="1"/>
    <col min="8" max="8" width="20.5703125" style="2" customWidth="1"/>
    <col min="9" max="9" width="7.7109375" style="2" customWidth="1"/>
    <col min="10" max="16384" width="9.140625" style="2"/>
  </cols>
  <sheetData>
    <row r="1" spans="1:8">
      <c r="A1" t="s">
        <v>131</v>
      </c>
      <c r="B1"/>
      <c r="C1"/>
      <c r="D1"/>
      <c r="E1"/>
      <c r="F1" t="s">
        <v>132</v>
      </c>
      <c r="G1"/>
      <c r="H1"/>
    </row>
    <row r="2" spans="1:8">
      <c r="A2"/>
      <c r="B2"/>
      <c r="C2"/>
      <c r="D2"/>
      <c r="E2" t="s">
        <v>133</v>
      </c>
      <c r="F2"/>
      <c r="G2"/>
      <c r="H2"/>
    </row>
    <row r="3" spans="1:8">
      <c r="A3" t="s">
        <v>134</v>
      </c>
      <c r="B3"/>
      <c r="C3"/>
      <c r="D3"/>
      <c r="E3" t="s">
        <v>135</v>
      </c>
      <c r="F3"/>
      <c r="G3"/>
      <c r="H3"/>
    </row>
    <row r="4" spans="1:8">
      <c r="A4"/>
      <c r="B4"/>
      <c r="C4"/>
      <c r="D4"/>
      <c r="E4"/>
      <c r="F4"/>
      <c r="G4"/>
      <c r="H4"/>
    </row>
    <row r="5" spans="1:8" ht="20.25">
      <c r="A5" s="83"/>
      <c r="B5" s="83"/>
      <c r="C5" s="83"/>
      <c r="D5" s="83"/>
      <c r="E5" s="83"/>
      <c r="F5" s="83"/>
      <c r="G5" s="83"/>
      <c r="H5" s="83"/>
    </row>
    <row r="6" spans="1:8" ht="15.75">
      <c r="A6" s="86" t="s">
        <v>137</v>
      </c>
      <c r="B6" s="85"/>
      <c r="C6" s="85"/>
      <c r="D6" s="85"/>
      <c r="E6" s="85"/>
      <c r="F6" s="85"/>
      <c r="G6" s="85"/>
      <c r="H6"/>
    </row>
    <row r="7" spans="1:8" ht="20.25">
      <c r="A7" s="84" t="s">
        <v>136</v>
      </c>
      <c r="B7" s="84"/>
      <c r="C7" s="84"/>
      <c r="D7" s="84"/>
      <c r="E7" s="84"/>
      <c r="F7" s="84"/>
      <c r="G7" s="84"/>
      <c r="H7" s="84"/>
    </row>
    <row r="8" spans="1:8">
      <c r="A8" s="4"/>
      <c r="B8" s="4"/>
      <c r="C8" s="3"/>
      <c r="D8" s="7"/>
      <c r="E8" s="3"/>
      <c r="F8" s="4"/>
      <c r="G8" s="4"/>
      <c r="H8" s="1"/>
    </row>
    <row r="9" spans="1:8" ht="18.75">
      <c r="A9" s="72" t="s">
        <v>0</v>
      </c>
      <c r="B9" s="72"/>
      <c r="C9" s="72"/>
      <c r="D9" s="73"/>
      <c r="E9" s="72"/>
      <c r="F9" s="72"/>
      <c r="G9" s="74">
        <v>6006.8</v>
      </c>
      <c r="H9" s="72"/>
    </row>
    <row r="10" spans="1:8" ht="18.75">
      <c r="A10" s="72" t="s">
        <v>1</v>
      </c>
      <c r="B10" s="72"/>
      <c r="C10" s="72"/>
      <c r="D10" s="73"/>
      <c r="E10" s="72"/>
      <c r="F10" s="72"/>
      <c r="G10" s="75"/>
      <c r="H10" s="72"/>
    </row>
    <row r="11" spans="1:8" ht="18.75">
      <c r="A11" s="72" t="s">
        <v>2</v>
      </c>
      <c r="B11" s="72"/>
      <c r="C11" s="72"/>
      <c r="D11" s="73"/>
      <c r="E11" s="72"/>
      <c r="F11" s="72"/>
      <c r="G11" s="75">
        <v>4731.3</v>
      </c>
      <c r="H11" s="72"/>
    </row>
    <row r="12" spans="1:8" ht="18.75">
      <c r="A12" s="72" t="s">
        <v>3</v>
      </c>
      <c r="B12" s="72"/>
      <c r="C12" s="72"/>
      <c r="D12" s="73"/>
      <c r="E12" s="72"/>
      <c r="F12" s="72"/>
      <c r="G12" s="75">
        <v>1275.5</v>
      </c>
      <c r="H12" s="72"/>
    </row>
    <row r="13" spans="1:8">
      <c r="A13" s="4"/>
      <c r="B13" s="4"/>
      <c r="C13" s="4"/>
      <c r="D13" s="7"/>
      <c r="E13" s="4"/>
      <c r="F13" s="4"/>
      <c r="G13" s="5"/>
      <c r="H13" s="1"/>
    </row>
    <row r="14" spans="1:8">
      <c r="A14"/>
      <c r="B14"/>
      <c r="C14"/>
      <c r="D14"/>
      <c r="E14"/>
      <c r="F14"/>
      <c r="G14"/>
      <c r="H14"/>
    </row>
    <row r="15" spans="1:8">
      <c r="A15"/>
      <c r="B15"/>
      <c r="C15"/>
      <c r="D15"/>
      <c r="E15"/>
      <c r="F15"/>
      <c r="G15"/>
      <c r="H15"/>
    </row>
    <row r="16" spans="1:8" ht="18.75">
      <c r="A16" s="72"/>
      <c r="B16" s="72"/>
      <c r="C16" s="72"/>
      <c r="D16" s="73"/>
      <c r="E16" s="72"/>
      <c r="F16" s="72"/>
      <c r="G16" s="75"/>
      <c r="H16" s="72"/>
    </row>
    <row r="17" spans="1:8">
      <c r="A17" s="4"/>
      <c r="B17" s="4"/>
      <c r="C17" s="4"/>
      <c r="D17" s="7"/>
      <c r="E17" s="4"/>
      <c r="F17" s="4"/>
      <c r="G17" s="5"/>
      <c r="H17" s="1"/>
    </row>
    <row r="18" spans="1:8" s="11" customFormat="1" ht="47.25">
      <c r="A18" s="16" t="s">
        <v>4</v>
      </c>
      <c r="B18" s="17" t="s">
        <v>5</v>
      </c>
      <c r="C18" s="18" t="s">
        <v>6</v>
      </c>
      <c r="D18" s="19" t="s">
        <v>7</v>
      </c>
      <c r="E18" s="18" t="s">
        <v>8</v>
      </c>
      <c r="F18" s="18" t="s">
        <v>130</v>
      </c>
      <c r="G18" s="18" t="s">
        <v>9</v>
      </c>
      <c r="H18" s="18" t="s">
        <v>10</v>
      </c>
    </row>
    <row r="19" spans="1:8" s="11" customFormat="1" ht="15.75">
      <c r="A19" s="16">
        <v>1</v>
      </c>
      <c r="B19" s="17">
        <v>2</v>
      </c>
      <c r="C19" s="18">
        <v>3</v>
      </c>
      <c r="D19" s="20">
        <v>4</v>
      </c>
      <c r="E19" s="18">
        <v>5</v>
      </c>
      <c r="F19" s="18">
        <v>6</v>
      </c>
      <c r="G19" s="18">
        <v>7</v>
      </c>
      <c r="H19" s="21">
        <v>8</v>
      </c>
    </row>
    <row r="20" spans="1:8" s="11" customFormat="1" ht="15.75">
      <c r="A20" s="22">
        <v>1</v>
      </c>
      <c r="B20" s="14" t="s">
        <v>11</v>
      </c>
      <c r="C20" s="23"/>
      <c r="D20" s="24"/>
      <c r="E20" s="23"/>
      <c r="F20" s="23"/>
      <c r="G20" s="23"/>
      <c r="H20" s="23"/>
    </row>
    <row r="21" spans="1:8" s="11" customFormat="1" ht="63">
      <c r="A21" s="16"/>
      <c r="B21" s="25" t="s">
        <v>12</v>
      </c>
      <c r="C21" s="18" t="s">
        <v>13</v>
      </c>
      <c r="D21" s="19">
        <v>30</v>
      </c>
      <c r="E21" s="19">
        <v>129.37220174999999</v>
      </c>
      <c r="F21" s="19">
        <v>292.82219999999995</v>
      </c>
      <c r="G21" s="19">
        <f>(E21+F21)*D21</f>
        <v>12665.832052499998</v>
      </c>
      <c r="H21" s="26"/>
    </row>
    <row r="22" spans="1:8" s="11" customFormat="1" ht="15.75">
      <c r="A22" s="16"/>
      <c r="B22" s="25" t="s">
        <v>14</v>
      </c>
      <c r="C22" s="18" t="s">
        <v>13</v>
      </c>
      <c r="D22" s="19">
        <v>0</v>
      </c>
      <c r="E22" s="19">
        <v>129.37220174999999</v>
      </c>
      <c r="F22" s="19">
        <v>292.82219999999995</v>
      </c>
      <c r="G22" s="19">
        <f>(E22+F22)*D22</f>
        <v>0</v>
      </c>
      <c r="H22" s="26"/>
    </row>
    <row r="23" spans="1:8" s="11" customFormat="1" ht="15.75">
      <c r="A23" s="22" t="s">
        <v>15</v>
      </c>
      <c r="B23" s="14" t="s">
        <v>16</v>
      </c>
      <c r="C23" s="23"/>
      <c r="D23" s="27"/>
      <c r="E23" s="28"/>
      <c r="F23" s="28"/>
      <c r="G23" s="24"/>
      <c r="H23" s="29"/>
    </row>
    <row r="24" spans="1:8" s="11" customFormat="1" ht="15.75">
      <c r="A24" s="16"/>
      <c r="B24" s="25" t="s">
        <v>17</v>
      </c>
      <c r="C24" s="18"/>
      <c r="D24" s="30"/>
      <c r="E24" s="19">
        <v>0</v>
      </c>
      <c r="F24" s="19">
        <v>0</v>
      </c>
      <c r="G24" s="19"/>
      <c r="H24" s="26"/>
    </row>
    <row r="25" spans="1:8" s="11" customFormat="1" ht="15.75">
      <c r="A25" s="16"/>
      <c r="B25" s="25" t="s">
        <v>18</v>
      </c>
      <c r="C25" s="18" t="s">
        <v>19</v>
      </c>
      <c r="D25" s="30">
        <v>19</v>
      </c>
      <c r="E25" s="19">
        <v>154.59797924999995</v>
      </c>
      <c r="F25" s="19">
        <v>28.133599999999998</v>
      </c>
      <c r="G25" s="19">
        <f>(E25+F25)*D25</f>
        <v>3471.9000057499993</v>
      </c>
      <c r="H25" s="26"/>
    </row>
    <row r="26" spans="1:8" s="11" customFormat="1" ht="15.75">
      <c r="A26" s="16"/>
      <c r="B26" s="25" t="s">
        <v>20</v>
      </c>
      <c r="C26" s="18" t="s">
        <v>19</v>
      </c>
      <c r="D26" s="30">
        <v>10</v>
      </c>
      <c r="E26" s="19">
        <v>209.59235824999996</v>
      </c>
      <c r="F26" s="19">
        <v>271.97499999999997</v>
      </c>
      <c r="G26" s="19">
        <f>(E26+F26)*D26</f>
        <v>4815.6735824999996</v>
      </c>
      <c r="H26" s="26"/>
    </row>
    <row r="27" spans="1:8" s="11" customFormat="1" ht="15.75">
      <c r="A27" s="16"/>
      <c r="B27" s="25" t="s">
        <v>21</v>
      </c>
      <c r="C27" s="18"/>
      <c r="D27" s="30"/>
      <c r="E27" s="19">
        <v>0</v>
      </c>
      <c r="F27" s="19">
        <v>0</v>
      </c>
      <c r="G27" s="19"/>
      <c r="H27" s="26"/>
    </row>
    <row r="28" spans="1:8" s="11" customFormat="1" ht="15.75">
      <c r="A28" s="16"/>
      <c r="B28" s="25" t="s">
        <v>22</v>
      </c>
      <c r="C28" s="18" t="s">
        <v>19</v>
      </c>
      <c r="D28" s="30">
        <v>0</v>
      </c>
      <c r="E28" s="19">
        <v>150.52472599999999</v>
      </c>
      <c r="F28" s="19">
        <v>14.1174</v>
      </c>
      <c r="G28" s="19">
        <f t="shared" ref="G28:G35" si="0">(E28+F28)*D28</f>
        <v>0</v>
      </c>
      <c r="H28" s="26"/>
    </row>
    <row r="29" spans="1:8" s="11" customFormat="1" ht="15.75">
      <c r="A29" s="16"/>
      <c r="B29" s="25" t="s">
        <v>23</v>
      </c>
      <c r="C29" s="18" t="s">
        <v>19</v>
      </c>
      <c r="D29" s="30">
        <v>10</v>
      </c>
      <c r="E29" s="19">
        <v>40.732532499999991</v>
      </c>
      <c r="F29" s="19">
        <v>24.692799999999998</v>
      </c>
      <c r="G29" s="19">
        <f t="shared" si="0"/>
        <v>654.2533249999999</v>
      </c>
      <c r="H29" s="26"/>
    </row>
    <row r="30" spans="1:8" s="11" customFormat="1" ht="31.5">
      <c r="A30" s="16"/>
      <c r="B30" s="25" t="s">
        <v>24</v>
      </c>
      <c r="C30" s="18" t="s">
        <v>13</v>
      </c>
      <c r="D30" s="30">
        <v>10</v>
      </c>
      <c r="E30" s="19">
        <v>167.77872099999996</v>
      </c>
      <c r="F30" s="19">
        <v>298.07195000000002</v>
      </c>
      <c r="G30" s="19">
        <f t="shared" si="0"/>
        <v>4658.5067099999997</v>
      </c>
      <c r="H30" s="31"/>
    </row>
    <row r="31" spans="1:8" s="11" customFormat="1" ht="31.5">
      <c r="A31" s="16"/>
      <c r="B31" s="25" t="s">
        <v>25</v>
      </c>
      <c r="C31" s="18" t="s">
        <v>13</v>
      </c>
      <c r="D31" s="30">
        <v>40</v>
      </c>
      <c r="E31" s="19">
        <v>170.06105324999996</v>
      </c>
      <c r="F31" s="19">
        <v>56.697300000000006</v>
      </c>
      <c r="G31" s="19">
        <f t="shared" si="0"/>
        <v>9070.3341299999993</v>
      </c>
      <c r="H31" s="26"/>
    </row>
    <row r="32" spans="1:8" s="11" customFormat="1" ht="15.75">
      <c r="A32" s="32"/>
      <c r="B32" s="33" t="s">
        <v>26</v>
      </c>
      <c r="C32" s="21" t="s">
        <v>27</v>
      </c>
      <c r="D32" s="30">
        <v>30</v>
      </c>
      <c r="E32" s="19">
        <v>66.722727499999991</v>
      </c>
      <c r="F32" s="19">
        <v>5.6924999999999999</v>
      </c>
      <c r="G32" s="19">
        <f t="shared" si="0"/>
        <v>2172.4568249999998</v>
      </c>
      <c r="H32" s="21"/>
    </row>
    <row r="33" spans="1:8" s="11" customFormat="1" ht="15.75">
      <c r="A33" s="34"/>
      <c r="B33" s="35" t="s">
        <v>28</v>
      </c>
      <c r="C33" s="36" t="s">
        <v>29</v>
      </c>
      <c r="D33" s="30">
        <v>7</v>
      </c>
      <c r="E33" s="19">
        <v>125.30986874999998</v>
      </c>
      <c r="F33" s="19">
        <v>0</v>
      </c>
      <c r="G33" s="37">
        <f t="shared" si="0"/>
        <v>877.16908124999986</v>
      </c>
      <c r="H33" s="36"/>
    </row>
    <row r="34" spans="1:8" s="11" customFormat="1" ht="15.75">
      <c r="A34" s="32"/>
      <c r="B34" s="38" t="s">
        <v>30</v>
      </c>
      <c r="C34" s="21" t="s">
        <v>13</v>
      </c>
      <c r="D34" s="30">
        <v>10</v>
      </c>
      <c r="E34" s="19">
        <v>322.71522799999991</v>
      </c>
      <c r="F34" s="19">
        <v>913.93720000000008</v>
      </c>
      <c r="G34" s="19">
        <f t="shared" si="0"/>
        <v>12366.524279999998</v>
      </c>
      <c r="H34" s="21"/>
    </row>
    <row r="35" spans="1:8" s="11" customFormat="1" ht="15.75">
      <c r="A35" s="32"/>
      <c r="B35" s="39" t="s">
        <v>31</v>
      </c>
      <c r="C35" s="40" t="s">
        <v>13</v>
      </c>
      <c r="D35" s="30">
        <v>0</v>
      </c>
      <c r="E35" s="19">
        <v>310.70295299999992</v>
      </c>
      <c r="F35" s="19">
        <v>13.90235</v>
      </c>
      <c r="G35" s="19">
        <f t="shared" si="0"/>
        <v>0</v>
      </c>
      <c r="H35" s="21"/>
    </row>
    <row r="36" spans="1:8" s="11" customFormat="1" ht="31.5">
      <c r="A36" s="32"/>
      <c r="B36" s="25" t="s">
        <v>32</v>
      </c>
      <c r="C36" s="18" t="s">
        <v>33</v>
      </c>
      <c r="D36" s="30">
        <v>3</v>
      </c>
      <c r="E36" s="19">
        <v>7595.339641999999</v>
      </c>
      <c r="F36" s="19">
        <v>1890.1756500000001</v>
      </c>
      <c r="G36" s="19">
        <f>(E36+F36)*D36</f>
        <v>28456.545876</v>
      </c>
      <c r="H36" s="21"/>
    </row>
    <row r="37" spans="1:8" s="11" customFormat="1" ht="15.75">
      <c r="A37" s="32"/>
      <c r="B37" s="25" t="s">
        <v>34</v>
      </c>
      <c r="C37" s="18" t="s">
        <v>35</v>
      </c>
      <c r="D37" s="30">
        <v>1</v>
      </c>
      <c r="E37" s="19">
        <v>3164.3717627499996</v>
      </c>
      <c r="F37" s="19">
        <v>1622.3498500000001</v>
      </c>
      <c r="G37" s="19">
        <f t="shared" ref="G37:G43" si="1">(E37+F37)*D37</f>
        <v>4786.7216127499996</v>
      </c>
      <c r="H37" s="21"/>
    </row>
    <row r="38" spans="1:8" s="11" customFormat="1" ht="15.75">
      <c r="A38" s="32"/>
      <c r="B38" s="25" t="s">
        <v>36</v>
      </c>
      <c r="C38" s="18" t="s">
        <v>19</v>
      </c>
      <c r="D38" s="30">
        <v>2</v>
      </c>
      <c r="E38" s="19">
        <v>1598.6044772499999</v>
      </c>
      <c r="F38" s="19">
        <v>5299.88195</v>
      </c>
      <c r="G38" s="19">
        <f t="shared" si="1"/>
        <v>13796.9728545</v>
      </c>
      <c r="H38" s="21"/>
    </row>
    <row r="39" spans="1:8" s="11" customFormat="1" ht="15.75">
      <c r="A39" s="32"/>
      <c r="B39" s="25" t="s">
        <v>37</v>
      </c>
      <c r="C39" s="18" t="s">
        <v>35</v>
      </c>
      <c r="D39" s="30">
        <v>0</v>
      </c>
      <c r="E39" s="19">
        <v>1529.2281289999996</v>
      </c>
      <c r="F39" s="19">
        <v>5462.5482999999995</v>
      </c>
      <c r="G39" s="19">
        <f t="shared" si="1"/>
        <v>0</v>
      </c>
      <c r="H39" s="21"/>
    </row>
    <row r="40" spans="1:8" s="11" customFormat="1" ht="31.5">
      <c r="A40" s="32"/>
      <c r="B40" s="25" t="s">
        <v>38</v>
      </c>
      <c r="C40" s="18" t="s">
        <v>19</v>
      </c>
      <c r="D40" s="30">
        <v>0</v>
      </c>
      <c r="E40" s="19">
        <v>115.82017149999999</v>
      </c>
      <c r="F40" s="19">
        <v>6968.2271999999994</v>
      </c>
      <c r="G40" s="19">
        <f t="shared" si="1"/>
        <v>0</v>
      </c>
      <c r="H40" s="21"/>
    </row>
    <row r="41" spans="1:8" s="11" customFormat="1" ht="15.75">
      <c r="A41" s="32"/>
      <c r="B41" s="25" t="s">
        <v>39</v>
      </c>
      <c r="C41" s="18" t="s">
        <v>40</v>
      </c>
      <c r="D41" s="30">
        <v>0</v>
      </c>
      <c r="E41" s="19">
        <v>1563.9763644999998</v>
      </c>
      <c r="F41" s="19">
        <v>2615.7923000000001</v>
      </c>
      <c r="G41" s="19">
        <f t="shared" si="1"/>
        <v>0</v>
      </c>
      <c r="H41" s="21"/>
    </row>
    <row r="42" spans="1:8" s="11" customFormat="1" ht="15.75">
      <c r="A42" s="32"/>
      <c r="B42" s="25" t="s">
        <v>41</v>
      </c>
      <c r="C42" s="18" t="s">
        <v>13</v>
      </c>
      <c r="D42" s="30">
        <v>74</v>
      </c>
      <c r="E42" s="19">
        <v>239.48108249999999</v>
      </c>
      <c r="F42" s="19">
        <v>491.43984999999998</v>
      </c>
      <c r="G42" s="19">
        <f t="shared" si="1"/>
        <v>54088.149004999992</v>
      </c>
      <c r="H42" s="21"/>
    </row>
    <row r="43" spans="1:8" s="11" customFormat="1" ht="15.75">
      <c r="A43" s="32"/>
      <c r="B43" s="25" t="s">
        <v>42</v>
      </c>
      <c r="C43" s="18" t="s">
        <v>43</v>
      </c>
      <c r="D43" s="30">
        <v>0</v>
      </c>
      <c r="E43" s="19">
        <v>376.74862499999995</v>
      </c>
      <c r="F43" s="19">
        <v>100.01090000000001</v>
      </c>
      <c r="G43" s="19">
        <f t="shared" si="1"/>
        <v>0</v>
      </c>
      <c r="H43" s="21"/>
    </row>
    <row r="44" spans="1:8" s="11" customFormat="1" ht="31.5">
      <c r="A44" s="41" t="s">
        <v>44</v>
      </c>
      <c r="B44" s="14" t="s">
        <v>45</v>
      </c>
      <c r="C44" s="42"/>
      <c r="D44" s="24"/>
      <c r="E44" s="28"/>
      <c r="F44" s="28"/>
      <c r="G44" s="24"/>
      <c r="H44" s="42"/>
    </row>
    <row r="45" spans="1:8" s="11" customFormat="1" ht="47.25">
      <c r="A45" s="43"/>
      <c r="B45" s="44" t="s">
        <v>46</v>
      </c>
      <c r="C45" s="45" t="s">
        <v>27</v>
      </c>
      <c r="D45" s="30">
        <v>15</v>
      </c>
      <c r="E45" s="19">
        <v>304.39104849999995</v>
      </c>
      <c r="F45" s="19">
        <v>89.081299999999999</v>
      </c>
      <c r="G45" s="46">
        <f t="shared" ref="G45:G55" si="2">(E45+F45)*D45</f>
        <v>5902.0852274999997</v>
      </c>
      <c r="H45" s="45"/>
    </row>
    <row r="46" spans="1:8" s="11" customFormat="1" ht="47.25">
      <c r="A46" s="43"/>
      <c r="B46" s="44" t="s">
        <v>47</v>
      </c>
      <c r="C46" s="45" t="s">
        <v>27</v>
      </c>
      <c r="D46" s="30">
        <v>15</v>
      </c>
      <c r="E46" s="19">
        <v>304.39104849999995</v>
      </c>
      <c r="F46" s="19">
        <v>126.7024</v>
      </c>
      <c r="G46" s="46">
        <f t="shared" si="2"/>
        <v>6466.4017274999997</v>
      </c>
      <c r="H46" s="45"/>
    </row>
    <row r="47" spans="1:8" s="11" customFormat="1" ht="47.25">
      <c r="A47" s="43"/>
      <c r="B47" s="44" t="s">
        <v>48</v>
      </c>
      <c r="C47" s="45" t="s">
        <v>27</v>
      </c>
      <c r="D47" s="30">
        <v>5</v>
      </c>
      <c r="E47" s="19">
        <v>448.05785749999995</v>
      </c>
      <c r="F47" s="19">
        <v>193.41849999999999</v>
      </c>
      <c r="G47" s="46">
        <f t="shared" si="2"/>
        <v>3207.3817874999995</v>
      </c>
      <c r="H47" s="45"/>
    </row>
    <row r="48" spans="1:8" s="11" customFormat="1" ht="47.25">
      <c r="A48" s="43"/>
      <c r="B48" s="44" t="s">
        <v>49</v>
      </c>
      <c r="C48" s="45" t="s">
        <v>27</v>
      </c>
      <c r="D48" s="30">
        <v>5</v>
      </c>
      <c r="E48" s="19">
        <v>448.05785749999995</v>
      </c>
      <c r="F48" s="19">
        <v>273.88515000000001</v>
      </c>
      <c r="G48" s="46">
        <f t="shared" si="2"/>
        <v>3609.7150375000001</v>
      </c>
      <c r="H48" s="45"/>
    </row>
    <row r="49" spans="1:8" s="11" customFormat="1" ht="15.75">
      <c r="A49" s="32"/>
      <c r="B49" s="38" t="s">
        <v>50</v>
      </c>
      <c r="C49" s="21" t="s">
        <v>19</v>
      </c>
      <c r="D49" s="30">
        <v>5</v>
      </c>
      <c r="E49" s="19">
        <v>156.70558749999998</v>
      </c>
      <c r="F49" s="19">
        <v>418.70234999999997</v>
      </c>
      <c r="G49" s="19">
        <f t="shared" si="2"/>
        <v>2877.0396874999997</v>
      </c>
      <c r="H49" s="21"/>
    </row>
    <row r="50" spans="1:8" s="11" customFormat="1" ht="15.75">
      <c r="A50" s="32"/>
      <c r="B50" s="38" t="s">
        <v>51</v>
      </c>
      <c r="C50" s="21" t="s">
        <v>19</v>
      </c>
      <c r="D50" s="30">
        <v>5</v>
      </c>
      <c r="E50" s="19">
        <v>156.70558749999998</v>
      </c>
      <c r="F50" s="19">
        <v>276.74405000000002</v>
      </c>
      <c r="G50" s="19">
        <f t="shared" si="2"/>
        <v>2167.2481874999999</v>
      </c>
      <c r="H50" s="21"/>
    </row>
    <row r="51" spans="1:8" s="11" customFormat="1" ht="15.75">
      <c r="A51" s="32"/>
      <c r="B51" s="38" t="s">
        <v>52</v>
      </c>
      <c r="C51" s="21" t="s">
        <v>19</v>
      </c>
      <c r="D51" s="30">
        <v>10</v>
      </c>
      <c r="E51" s="19">
        <v>121.37857874999999</v>
      </c>
      <c r="F51" s="19">
        <v>219.1233</v>
      </c>
      <c r="G51" s="19">
        <f t="shared" si="2"/>
        <v>3405.0187875000001</v>
      </c>
      <c r="H51" s="21"/>
    </row>
    <row r="52" spans="1:8" s="11" customFormat="1" ht="15.75">
      <c r="A52" s="32"/>
      <c r="B52" s="38" t="s">
        <v>53</v>
      </c>
      <c r="C52" s="21" t="s">
        <v>19</v>
      </c>
      <c r="D52" s="30">
        <v>1</v>
      </c>
      <c r="E52" s="19">
        <v>504.74487524999995</v>
      </c>
      <c r="F52" s="19">
        <v>1480.2017999999998</v>
      </c>
      <c r="G52" s="19">
        <f t="shared" si="2"/>
        <v>1984.9466752499998</v>
      </c>
      <c r="H52" s="21"/>
    </row>
    <row r="53" spans="1:8" s="11" customFormat="1" ht="15.75">
      <c r="A53" s="32"/>
      <c r="B53" s="38" t="s">
        <v>54</v>
      </c>
      <c r="C53" s="21" t="s">
        <v>19</v>
      </c>
      <c r="D53" s="30">
        <v>0</v>
      </c>
      <c r="E53" s="19">
        <v>706.81318124999984</v>
      </c>
      <c r="F53" s="19">
        <v>2360.1484500000001</v>
      </c>
      <c r="G53" s="19">
        <f t="shared" si="2"/>
        <v>0</v>
      </c>
      <c r="H53" s="21"/>
    </row>
    <row r="54" spans="1:8" s="11" customFormat="1" ht="15.75">
      <c r="A54" s="32"/>
      <c r="B54" s="38" t="s">
        <v>55</v>
      </c>
      <c r="C54" s="21" t="s">
        <v>19</v>
      </c>
      <c r="D54" s="30">
        <v>0</v>
      </c>
      <c r="E54" s="19">
        <v>706.81318124999984</v>
      </c>
      <c r="F54" s="19">
        <v>3499.6098499999998</v>
      </c>
      <c r="G54" s="19">
        <f t="shared" si="2"/>
        <v>0</v>
      </c>
      <c r="H54" s="21"/>
    </row>
    <row r="55" spans="1:8" s="11" customFormat="1" ht="31.5">
      <c r="A55" s="32"/>
      <c r="B55" s="25" t="s">
        <v>56</v>
      </c>
      <c r="C55" s="21" t="s">
        <v>27</v>
      </c>
      <c r="D55" s="19">
        <v>50</v>
      </c>
      <c r="E55" s="19">
        <v>69.703955749999992</v>
      </c>
      <c r="F55" s="19">
        <v>43.515999999999998</v>
      </c>
      <c r="G55" s="19">
        <f t="shared" si="2"/>
        <v>5660.9977874999995</v>
      </c>
      <c r="H55" s="21"/>
    </row>
    <row r="56" spans="1:8" s="11" customFormat="1" ht="15.75">
      <c r="A56" s="41" t="s">
        <v>57</v>
      </c>
      <c r="B56" s="14" t="s">
        <v>58</v>
      </c>
      <c r="C56" s="42"/>
      <c r="D56" s="24"/>
      <c r="E56" s="28"/>
      <c r="F56" s="28"/>
      <c r="G56" s="24"/>
      <c r="H56" s="42"/>
    </row>
    <row r="57" spans="1:8" s="11" customFormat="1" ht="31.5">
      <c r="A57" s="32"/>
      <c r="B57" s="38" t="s">
        <v>59</v>
      </c>
      <c r="C57" s="21" t="s">
        <v>27</v>
      </c>
      <c r="D57" s="30">
        <v>10</v>
      </c>
      <c r="E57" s="19">
        <v>244.94120749999996</v>
      </c>
      <c r="F57" s="19">
        <v>218.50344999999999</v>
      </c>
      <c r="G57" s="19">
        <f t="shared" ref="G57:G61" si="3">(E57+F57)*D57</f>
        <v>4634.4465749999999</v>
      </c>
      <c r="H57" s="21"/>
    </row>
    <row r="58" spans="1:8" s="11" customFormat="1" ht="31.5">
      <c r="A58" s="32"/>
      <c r="B58" s="38" t="s">
        <v>60</v>
      </c>
      <c r="C58" s="21"/>
      <c r="D58" s="30">
        <v>15</v>
      </c>
      <c r="E58" s="19">
        <v>252.82562799999999</v>
      </c>
      <c r="F58" s="19">
        <v>323.30869999999999</v>
      </c>
      <c r="G58" s="19">
        <f t="shared" si="3"/>
        <v>8642.0149199999996</v>
      </c>
      <c r="H58" s="21"/>
    </row>
    <row r="59" spans="1:8" s="11" customFormat="1" ht="31.5">
      <c r="A59" s="32"/>
      <c r="B59" s="38" t="s">
        <v>61</v>
      </c>
      <c r="C59" s="21" t="s">
        <v>27</v>
      </c>
      <c r="D59" s="30">
        <v>0</v>
      </c>
      <c r="E59" s="19">
        <v>252.82562799999999</v>
      </c>
      <c r="F59" s="19">
        <v>323.30869999999999</v>
      </c>
      <c r="G59" s="19">
        <f t="shared" si="3"/>
        <v>0</v>
      </c>
      <c r="H59" s="21"/>
    </row>
    <row r="60" spans="1:8" s="11" customFormat="1" ht="31.5">
      <c r="A60" s="32"/>
      <c r="B60" s="25" t="s">
        <v>62</v>
      </c>
      <c r="C60" s="21" t="s">
        <v>27</v>
      </c>
      <c r="D60" s="30">
        <v>15</v>
      </c>
      <c r="E60" s="19">
        <v>46.574866249999992</v>
      </c>
      <c r="F60" s="19">
        <v>0</v>
      </c>
      <c r="G60" s="19">
        <f t="shared" si="3"/>
        <v>698.62299374999986</v>
      </c>
      <c r="H60" s="21"/>
    </row>
    <row r="61" spans="1:8" s="11" customFormat="1" ht="31.5">
      <c r="A61" s="32"/>
      <c r="B61" s="47" t="s">
        <v>63</v>
      </c>
      <c r="C61" s="21" t="s">
        <v>64</v>
      </c>
      <c r="D61" s="30">
        <v>6</v>
      </c>
      <c r="E61" s="19">
        <v>87.591325249999983</v>
      </c>
      <c r="F61" s="19">
        <v>0</v>
      </c>
      <c r="G61" s="19">
        <f t="shared" si="3"/>
        <v>525.54795149999995</v>
      </c>
      <c r="H61" s="21"/>
    </row>
    <row r="62" spans="1:8" s="11" customFormat="1" ht="15.75">
      <c r="A62" s="41" t="s">
        <v>65</v>
      </c>
      <c r="B62" s="14" t="s">
        <v>66</v>
      </c>
      <c r="C62" s="42"/>
      <c r="D62" s="24"/>
      <c r="E62" s="28"/>
      <c r="F62" s="28"/>
      <c r="G62" s="24"/>
      <c r="H62" s="42"/>
    </row>
    <row r="63" spans="1:8" s="11" customFormat="1" ht="31.5">
      <c r="A63" s="34"/>
      <c r="B63" s="48" t="s">
        <v>67</v>
      </c>
      <c r="C63" s="36" t="s">
        <v>19</v>
      </c>
      <c r="D63" s="30">
        <v>6</v>
      </c>
      <c r="E63" s="19">
        <v>188.12314674999999</v>
      </c>
      <c r="F63" s="19">
        <v>104.57755</v>
      </c>
      <c r="G63" s="19">
        <f t="shared" ref="G63:G78" si="4">(E63+F63)*D63</f>
        <v>1756.2041805000001</v>
      </c>
      <c r="H63" s="36"/>
    </row>
    <row r="64" spans="1:8" s="11" customFormat="1" ht="31.5">
      <c r="A64" s="32"/>
      <c r="B64" s="76" t="s">
        <v>68</v>
      </c>
      <c r="C64" s="77" t="s">
        <v>69</v>
      </c>
      <c r="D64" s="78">
        <v>28780</v>
      </c>
      <c r="E64" s="79">
        <v>1.27</v>
      </c>
      <c r="F64" s="79">
        <v>0</v>
      </c>
      <c r="G64" s="79">
        <f t="shared" si="4"/>
        <v>36550.6</v>
      </c>
      <c r="H64" s="21"/>
    </row>
    <row r="65" spans="1:8" s="11" customFormat="1" ht="15.75">
      <c r="A65" s="32"/>
      <c r="B65" s="76" t="s">
        <v>70</v>
      </c>
      <c r="C65" s="80" t="s">
        <v>43</v>
      </c>
      <c r="D65" s="78">
        <v>2010</v>
      </c>
      <c r="E65" s="79">
        <v>10.81</v>
      </c>
      <c r="F65" s="79">
        <v>0</v>
      </c>
      <c r="G65" s="79">
        <f t="shared" si="4"/>
        <v>21728.100000000002</v>
      </c>
      <c r="H65" s="21"/>
    </row>
    <row r="66" spans="1:8" s="11" customFormat="1" ht="15.75">
      <c r="A66" s="32"/>
      <c r="B66" s="33" t="s">
        <v>71</v>
      </c>
      <c r="C66" s="21" t="s">
        <v>19</v>
      </c>
      <c r="D66" s="30">
        <v>3</v>
      </c>
      <c r="E66" s="19">
        <v>338.51682975</v>
      </c>
      <c r="F66" s="19">
        <v>3216.0980499999996</v>
      </c>
      <c r="G66" s="19">
        <f t="shared" si="4"/>
        <v>10663.844639249999</v>
      </c>
      <c r="H66" s="21"/>
    </row>
    <row r="67" spans="1:8" s="11" customFormat="1" ht="15.75">
      <c r="A67" s="32"/>
      <c r="B67" s="33" t="s">
        <v>72</v>
      </c>
      <c r="C67" s="21" t="s">
        <v>27</v>
      </c>
      <c r="D67" s="30">
        <v>10</v>
      </c>
      <c r="E67" s="19">
        <v>156.88031149999998</v>
      </c>
      <c r="F67" s="19">
        <v>76.570450000000008</v>
      </c>
      <c r="G67" s="19">
        <f t="shared" si="4"/>
        <v>2334.507615</v>
      </c>
      <c r="H67" s="21"/>
    </row>
    <row r="68" spans="1:8" s="11" customFormat="1" ht="15.75">
      <c r="A68" s="32"/>
      <c r="B68" s="25" t="s">
        <v>73</v>
      </c>
      <c r="C68" s="18" t="s">
        <v>19</v>
      </c>
      <c r="D68" s="30">
        <v>6</v>
      </c>
      <c r="E68" s="19">
        <v>39.585906249999994</v>
      </c>
      <c r="F68" s="19">
        <v>0</v>
      </c>
      <c r="G68" s="19">
        <f t="shared" si="4"/>
        <v>237.51543749999996</v>
      </c>
      <c r="H68" s="21"/>
    </row>
    <row r="69" spans="1:8" s="11" customFormat="1" ht="15.75">
      <c r="A69" s="32"/>
      <c r="B69" s="25" t="s">
        <v>74</v>
      </c>
      <c r="C69" s="18" t="s">
        <v>19</v>
      </c>
      <c r="D69" s="30">
        <v>20</v>
      </c>
      <c r="E69" s="19">
        <v>36.834003249999988</v>
      </c>
      <c r="F69" s="19">
        <v>0</v>
      </c>
      <c r="G69" s="19">
        <f t="shared" si="4"/>
        <v>736.68006499999979</v>
      </c>
      <c r="H69" s="21"/>
    </row>
    <row r="70" spans="1:8" s="11" customFormat="1" ht="15.75">
      <c r="A70" s="32"/>
      <c r="B70" s="25" t="s">
        <v>75</v>
      </c>
      <c r="C70" s="18" t="s">
        <v>19</v>
      </c>
      <c r="D70" s="30">
        <v>49</v>
      </c>
      <c r="E70" s="19">
        <v>84.544575499999993</v>
      </c>
      <c r="F70" s="19">
        <v>0</v>
      </c>
      <c r="G70" s="19">
        <f t="shared" si="4"/>
        <v>4142.6841994999995</v>
      </c>
      <c r="H70" s="21"/>
    </row>
    <row r="71" spans="1:8" s="11" customFormat="1" ht="31.5">
      <c r="A71" s="32"/>
      <c r="B71" s="25" t="s">
        <v>76</v>
      </c>
      <c r="C71" s="18" t="s">
        <v>43</v>
      </c>
      <c r="D71" s="30">
        <v>0</v>
      </c>
      <c r="E71" s="19">
        <v>282.67067124999994</v>
      </c>
      <c r="F71" s="19">
        <v>338.27365000000003</v>
      </c>
      <c r="G71" s="19">
        <f t="shared" si="4"/>
        <v>0</v>
      </c>
      <c r="H71" s="21"/>
    </row>
    <row r="72" spans="1:8" s="11" customFormat="1" ht="15.75">
      <c r="A72" s="32"/>
      <c r="B72" s="25" t="s">
        <v>77</v>
      </c>
      <c r="C72" s="18" t="s">
        <v>19</v>
      </c>
      <c r="D72" s="30">
        <v>3</v>
      </c>
      <c r="E72" s="19">
        <v>0</v>
      </c>
      <c r="F72" s="19">
        <v>0</v>
      </c>
      <c r="G72" s="19">
        <f t="shared" si="4"/>
        <v>0</v>
      </c>
      <c r="H72" s="21"/>
    </row>
    <row r="73" spans="1:8" s="11" customFormat="1" ht="31.5">
      <c r="A73" s="32"/>
      <c r="B73" s="25" t="s">
        <v>78</v>
      </c>
      <c r="C73" s="18" t="s">
        <v>19</v>
      </c>
      <c r="D73" s="30">
        <v>2</v>
      </c>
      <c r="E73" s="19">
        <v>264.02980449999995</v>
      </c>
      <c r="F73" s="19">
        <v>388.06405000000001</v>
      </c>
      <c r="G73" s="19">
        <f t="shared" si="4"/>
        <v>1304.1877089999998</v>
      </c>
      <c r="H73" s="21"/>
    </row>
    <row r="74" spans="1:8" s="11" customFormat="1" ht="31.5">
      <c r="A74" s="32"/>
      <c r="B74" s="25" t="s">
        <v>79</v>
      </c>
      <c r="C74" s="18" t="s">
        <v>19</v>
      </c>
      <c r="D74" s="30">
        <v>2</v>
      </c>
      <c r="E74" s="19">
        <v>388.90286324999994</v>
      </c>
      <c r="F74" s="19">
        <v>522.17935000000011</v>
      </c>
      <c r="G74" s="19">
        <f t="shared" si="4"/>
        <v>1822.1644265</v>
      </c>
      <c r="H74" s="21"/>
    </row>
    <row r="75" spans="1:8" s="11" customFormat="1" ht="31.5">
      <c r="A75" s="32"/>
      <c r="B75" s="25" t="s">
        <v>80</v>
      </c>
      <c r="C75" s="18" t="s">
        <v>19</v>
      </c>
      <c r="D75" s="30">
        <v>0</v>
      </c>
      <c r="E75" s="19">
        <v>510.1831597499999</v>
      </c>
      <c r="F75" s="19">
        <v>1188.65725</v>
      </c>
      <c r="G75" s="19">
        <f t="shared" si="4"/>
        <v>0</v>
      </c>
      <c r="H75" s="21"/>
    </row>
    <row r="76" spans="1:8" s="11" customFormat="1" ht="15.75">
      <c r="A76" s="32"/>
      <c r="B76" s="25" t="s">
        <v>81</v>
      </c>
      <c r="C76" s="18" t="s">
        <v>19</v>
      </c>
      <c r="D76" s="30">
        <v>3</v>
      </c>
      <c r="E76" s="19">
        <v>187.70817724999998</v>
      </c>
      <c r="F76" s="19">
        <v>823.69209999999998</v>
      </c>
      <c r="G76" s="19">
        <f t="shared" si="4"/>
        <v>3034.2008317499999</v>
      </c>
      <c r="H76" s="21"/>
    </row>
    <row r="77" spans="1:8" s="11" customFormat="1" ht="31.5">
      <c r="A77" s="32"/>
      <c r="B77" s="25" t="s">
        <v>56</v>
      </c>
      <c r="C77" s="21" t="s">
        <v>27</v>
      </c>
      <c r="D77" s="30">
        <v>30</v>
      </c>
      <c r="E77" s="19">
        <v>69.703955749999992</v>
      </c>
      <c r="F77" s="19">
        <v>43.515999999999998</v>
      </c>
      <c r="G77" s="19">
        <f t="shared" si="4"/>
        <v>3396.5986724999998</v>
      </c>
      <c r="H77" s="21"/>
    </row>
    <row r="78" spans="1:8" s="11" customFormat="1" ht="15.75">
      <c r="A78" s="32"/>
      <c r="B78" s="25" t="s">
        <v>82</v>
      </c>
      <c r="C78" s="18" t="s">
        <v>19</v>
      </c>
      <c r="D78" s="30">
        <v>1</v>
      </c>
      <c r="E78" s="19">
        <v>460.92191199999991</v>
      </c>
      <c r="F78" s="19">
        <v>24.060299999999998</v>
      </c>
      <c r="G78" s="19">
        <f t="shared" si="4"/>
        <v>484.98221199999989</v>
      </c>
      <c r="H78" s="21"/>
    </row>
    <row r="79" spans="1:8" s="11" customFormat="1" ht="15.75">
      <c r="A79" s="41" t="s">
        <v>83</v>
      </c>
      <c r="B79" s="15" t="s">
        <v>84</v>
      </c>
      <c r="C79" s="42"/>
      <c r="D79" s="24"/>
      <c r="E79" s="28"/>
      <c r="F79" s="28"/>
      <c r="G79" s="49"/>
      <c r="H79" s="42"/>
    </row>
    <row r="80" spans="1:8" s="11" customFormat="1" ht="15.75">
      <c r="A80" s="32"/>
      <c r="B80" s="38" t="s">
        <v>85</v>
      </c>
      <c r="C80" s="50" t="s">
        <v>86</v>
      </c>
      <c r="D80" s="30">
        <v>10</v>
      </c>
      <c r="E80" s="19">
        <v>7.5568129999999991</v>
      </c>
      <c r="F80" s="19">
        <v>0</v>
      </c>
      <c r="G80" s="19">
        <f t="shared" ref="G80:G85" si="5">(E80+F80)*D80</f>
        <v>75.568129999999996</v>
      </c>
      <c r="H80" s="21"/>
    </row>
    <row r="81" spans="1:8" s="11" customFormat="1" ht="31.5">
      <c r="A81" s="32"/>
      <c r="B81" s="38" t="s">
        <v>87</v>
      </c>
      <c r="C81" s="50" t="s">
        <v>88</v>
      </c>
      <c r="D81" s="30">
        <v>6</v>
      </c>
      <c r="E81" s="19">
        <v>160.03626374999999</v>
      </c>
      <c r="F81" s="19">
        <v>97.025500000000008</v>
      </c>
      <c r="G81" s="19">
        <f t="shared" si="5"/>
        <v>1542.3705825000002</v>
      </c>
      <c r="H81" s="21"/>
    </row>
    <row r="82" spans="1:8" s="11" customFormat="1" ht="15.75">
      <c r="A82" s="32"/>
      <c r="B82" s="38" t="s">
        <v>89</v>
      </c>
      <c r="C82" s="50" t="s">
        <v>88</v>
      </c>
      <c r="D82" s="30">
        <v>5</v>
      </c>
      <c r="E82" s="19">
        <v>12.951416499999999</v>
      </c>
      <c r="F82" s="19">
        <v>0</v>
      </c>
      <c r="G82" s="19">
        <f t="shared" si="5"/>
        <v>64.757082499999996</v>
      </c>
      <c r="H82" s="21"/>
    </row>
    <row r="83" spans="1:8" s="11" customFormat="1" ht="15.75">
      <c r="A83" s="32"/>
      <c r="B83" s="38" t="s">
        <v>90</v>
      </c>
      <c r="C83" s="50" t="s">
        <v>88</v>
      </c>
      <c r="D83" s="30">
        <v>3</v>
      </c>
      <c r="E83" s="19">
        <v>43.84480374999999</v>
      </c>
      <c r="F83" s="19">
        <v>43.199749999999995</v>
      </c>
      <c r="G83" s="19">
        <f t="shared" si="5"/>
        <v>261.13366124999993</v>
      </c>
      <c r="H83" s="21"/>
    </row>
    <row r="84" spans="1:8" s="11" customFormat="1" ht="15.75">
      <c r="A84" s="32"/>
      <c r="B84" s="51" t="s">
        <v>91</v>
      </c>
      <c r="C84" s="52" t="s">
        <v>88</v>
      </c>
      <c r="D84" s="19">
        <v>20</v>
      </c>
      <c r="E84" s="19">
        <v>13.377306249999998</v>
      </c>
      <c r="F84" s="19">
        <v>11</v>
      </c>
      <c r="G84" s="19">
        <f t="shared" si="5"/>
        <v>487.54612499999996</v>
      </c>
      <c r="H84" s="21"/>
    </row>
    <row r="85" spans="1:8" s="11" customFormat="1" ht="31.5">
      <c r="A85" s="32"/>
      <c r="B85" s="38" t="s">
        <v>92</v>
      </c>
      <c r="C85" s="50" t="s">
        <v>88</v>
      </c>
      <c r="D85" s="19">
        <v>10</v>
      </c>
      <c r="E85" s="19">
        <v>203.33505499999995</v>
      </c>
      <c r="F85" s="19">
        <v>0</v>
      </c>
      <c r="G85" s="19">
        <f t="shared" si="5"/>
        <v>2033.3505499999997</v>
      </c>
      <c r="H85" s="21"/>
    </row>
    <row r="86" spans="1:8" s="11" customFormat="1" ht="15.75">
      <c r="A86" s="41"/>
      <c r="B86" s="15" t="s">
        <v>93</v>
      </c>
      <c r="C86" s="42"/>
      <c r="D86" s="24"/>
      <c r="E86" s="28"/>
      <c r="F86" s="28"/>
      <c r="G86" s="49"/>
      <c r="H86" s="53"/>
    </row>
    <row r="87" spans="1:8" s="11" customFormat="1" ht="47.25">
      <c r="A87" s="16"/>
      <c r="B87" s="25" t="s">
        <v>94</v>
      </c>
      <c r="C87" s="18" t="s">
        <v>95</v>
      </c>
      <c r="D87" s="37">
        <v>10</v>
      </c>
      <c r="E87" s="19">
        <v>9.8173047499999981</v>
      </c>
      <c r="F87" s="19">
        <v>0</v>
      </c>
      <c r="G87" s="19">
        <f>(E87+F87)*D87</f>
        <v>98.173047499999981</v>
      </c>
      <c r="H87" s="26"/>
    </row>
    <row r="88" spans="1:8" s="11" customFormat="1" ht="47.25">
      <c r="A88" s="16"/>
      <c r="B88" s="25" t="s">
        <v>96</v>
      </c>
      <c r="C88" s="18" t="s">
        <v>97</v>
      </c>
      <c r="D88" s="37">
        <v>6</v>
      </c>
      <c r="E88" s="19">
        <v>21.447370999999997</v>
      </c>
      <c r="F88" s="19">
        <v>0</v>
      </c>
      <c r="G88" s="19">
        <f>(E88+F88)*D88</f>
        <v>128.68422599999997</v>
      </c>
      <c r="H88" s="26"/>
    </row>
    <row r="89" spans="1:8" s="11" customFormat="1" ht="47.25">
      <c r="A89" s="32"/>
      <c r="B89" s="25" t="s">
        <v>98</v>
      </c>
      <c r="C89" s="21" t="s">
        <v>27</v>
      </c>
      <c r="D89" s="37">
        <v>30</v>
      </c>
      <c r="E89" s="19">
        <v>46.574866249999992</v>
      </c>
      <c r="F89" s="19">
        <v>0</v>
      </c>
      <c r="G89" s="19">
        <f>(E89+F89)*D89</f>
        <v>1397.2459874999997</v>
      </c>
      <c r="H89" s="21"/>
    </row>
    <row r="90" spans="1:8" s="11" customFormat="1" ht="31.5">
      <c r="A90" s="54"/>
      <c r="B90" s="55" t="s">
        <v>99</v>
      </c>
      <c r="C90" s="21" t="s">
        <v>100</v>
      </c>
      <c r="D90" s="37">
        <v>0</v>
      </c>
      <c r="E90" s="56">
        <v>84.739049999999992</v>
      </c>
      <c r="F90" s="56">
        <v>0</v>
      </c>
      <c r="G90" s="56">
        <f t="shared" ref="G90:G97" si="6">(E90+F90)*D90</f>
        <v>0</v>
      </c>
      <c r="H90" s="57"/>
    </row>
    <row r="91" spans="1:8" s="11" customFormat="1" ht="31.5">
      <c r="A91" s="54"/>
      <c r="B91" s="55" t="s">
        <v>101</v>
      </c>
      <c r="C91" s="58" t="s">
        <v>102</v>
      </c>
      <c r="D91" s="37">
        <v>3</v>
      </c>
      <c r="E91" s="56">
        <v>1449.5299499999999</v>
      </c>
      <c r="F91" s="56">
        <v>0</v>
      </c>
      <c r="G91" s="56">
        <f t="shared" si="6"/>
        <v>4348.5898499999994</v>
      </c>
      <c r="H91" s="57"/>
    </row>
    <row r="92" spans="1:8" s="11" customFormat="1" ht="47.25">
      <c r="A92" s="54"/>
      <c r="B92" s="55" t="s">
        <v>103</v>
      </c>
      <c r="C92" s="58" t="s">
        <v>13</v>
      </c>
      <c r="D92" s="37">
        <v>12000</v>
      </c>
      <c r="E92" s="56">
        <v>0.67925000000000002</v>
      </c>
      <c r="F92" s="56">
        <v>0</v>
      </c>
      <c r="G92" s="56">
        <f t="shared" si="6"/>
        <v>8151</v>
      </c>
      <c r="H92" s="57"/>
    </row>
    <row r="93" spans="1:8" s="11" customFormat="1" ht="47.25">
      <c r="A93" s="54"/>
      <c r="B93" s="55" t="s">
        <v>104</v>
      </c>
      <c r="C93" s="58" t="s">
        <v>13</v>
      </c>
      <c r="D93" s="37">
        <v>12000</v>
      </c>
      <c r="E93" s="56">
        <v>0.67925000000000002</v>
      </c>
      <c r="F93" s="56">
        <v>0</v>
      </c>
      <c r="G93" s="56">
        <f t="shared" si="6"/>
        <v>8151</v>
      </c>
      <c r="H93" s="57"/>
    </row>
    <row r="94" spans="1:8" s="11" customFormat="1" ht="47.25">
      <c r="A94" s="54"/>
      <c r="B94" s="55" t="s">
        <v>105</v>
      </c>
      <c r="C94" s="58" t="s">
        <v>106</v>
      </c>
      <c r="D94" s="37">
        <v>29</v>
      </c>
      <c r="E94" s="56">
        <v>15.173399999999999</v>
      </c>
      <c r="F94" s="59">
        <v>0</v>
      </c>
      <c r="G94" s="60">
        <f t="shared" si="6"/>
        <v>440.02859999999998</v>
      </c>
      <c r="H94" s="61"/>
    </row>
    <row r="95" spans="1:8" s="11" customFormat="1" ht="15.75">
      <c r="A95" s="54"/>
      <c r="B95" s="55" t="s">
        <v>107</v>
      </c>
      <c r="C95" s="58" t="s">
        <v>13</v>
      </c>
      <c r="D95" s="37">
        <v>1197</v>
      </c>
      <c r="E95" s="56">
        <v>0.47025</v>
      </c>
      <c r="F95" s="56">
        <v>0</v>
      </c>
      <c r="G95" s="56">
        <f t="shared" si="6"/>
        <v>562.88924999999995</v>
      </c>
      <c r="H95" s="57"/>
    </row>
    <row r="96" spans="1:8" s="11" customFormat="1" ht="31.5">
      <c r="A96" s="54"/>
      <c r="B96" s="55" t="s">
        <v>108</v>
      </c>
      <c r="C96" s="58" t="s">
        <v>13</v>
      </c>
      <c r="D96" s="37">
        <v>0</v>
      </c>
      <c r="E96" s="56">
        <v>0.38664999999999999</v>
      </c>
      <c r="F96" s="56">
        <v>0</v>
      </c>
      <c r="G96" s="56">
        <f t="shared" si="6"/>
        <v>0</v>
      </c>
      <c r="H96" s="57"/>
    </row>
    <row r="97" spans="1:8" s="11" customFormat="1" ht="31.5">
      <c r="A97" s="54"/>
      <c r="B97" s="55" t="s">
        <v>109</v>
      </c>
      <c r="C97" s="58" t="s">
        <v>13</v>
      </c>
      <c r="D97" s="62">
        <v>0</v>
      </c>
      <c r="E97" s="56">
        <v>0.32394999999999996</v>
      </c>
      <c r="F97" s="59">
        <v>0</v>
      </c>
      <c r="G97" s="60">
        <f t="shared" si="6"/>
        <v>0</v>
      </c>
      <c r="H97" s="61"/>
    </row>
    <row r="98" spans="1:8" s="11" customFormat="1" ht="15.75">
      <c r="A98" s="41" t="s">
        <v>110</v>
      </c>
      <c r="B98" s="15" t="s">
        <v>111</v>
      </c>
      <c r="C98" s="42"/>
      <c r="D98" s="24"/>
      <c r="E98" s="28"/>
      <c r="F98" s="28"/>
      <c r="G98" s="49"/>
      <c r="H98" s="53"/>
    </row>
    <row r="99" spans="1:8" s="11" customFormat="1" ht="15.75">
      <c r="A99" s="32"/>
      <c r="B99" s="25" t="s">
        <v>112</v>
      </c>
      <c r="C99" s="17" t="s">
        <v>43</v>
      </c>
      <c r="D99" s="19">
        <v>5</v>
      </c>
      <c r="E99" s="19">
        <v>90.092062499999983</v>
      </c>
      <c r="F99" s="19">
        <v>216.70715000000001</v>
      </c>
      <c r="G99" s="19">
        <f>(E99+F99)*D99</f>
        <v>1533.9960625000001</v>
      </c>
      <c r="H99" s="21"/>
    </row>
    <row r="100" spans="1:8" s="11" customFormat="1" ht="15.75">
      <c r="A100" s="32"/>
      <c r="B100" s="25" t="s">
        <v>113</v>
      </c>
      <c r="C100" s="17" t="s">
        <v>43</v>
      </c>
      <c r="D100" s="19">
        <v>15</v>
      </c>
      <c r="E100" s="19">
        <v>38.002469999999988</v>
      </c>
      <c r="F100" s="19">
        <v>5.7304500000000012</v>
      </c>
      <c r="G100" s="19">
        <f>(E100+F100)*D100</f>
        <v>655.99379999999985</v>
      </c>
      <c r="H100" s="21"/>
    </row>
    <row r="101" spans="1:8" s="11" customFormat="1" ht="15.75">
      <c r="A101" s="32"/>
      <c r="B101" s="25" t="s">
        <v>114</v>
      </c>
      <c r="C101" s="17" t="s">
        <v>13</v>
      </c>
      <c r="D101" s="19">
        <v>5</v>
      </c>
      <c r="E101" s="19">
        <v>67.214138749999989</v>
      </c>
      <c r="F101" s="19">
        <v>19.405100000000001</v>
      </c>
      <c r="G101" s="19">
        <f>(E101+F101)*D101</f>
        <v>433.09619375</v>
      </c>
      <c r="H101" s="21"/>
    </row>
    <row r="102" spans="1:8" s="11" customFormat="1" ht="15.75">
      <c r="A102" s="63"/>
      <c r="B102" s="64" t="s">
        <v>115</v>
      </c>
      <c r="C102" s="65"/>
      <c r="D102" s="66"/>
      <c r="E102" s="67"/>
      <c r="F102" s="67"/>
      <c r="G102" s="67">
        <f>SUM(G19:G101)</f>
        <v>320227.19982275</v>
      </c>
      <c r="H102" s="68">
        <f>G102/G11/12</f>
        <v>5.640225727649729</v>
      </c>
    </row>
    <row r="103" spans="1:8" s="11" customFormat="1" ht="15.75">
      <c r="A103" s="41" t="s">
        <v>116</v>
      </c>
      <c r="B103" s="15" t="s">
        <v>117</v>
      </c>
      <c r="C103" s="42"/>
      <c r="D103" s="24"/>
      <c r="E103" s="28"/>
      <c r="F103" s="28"/>
      <c r="G103" s="24"/>
      <c r="H103" s="42"/>
    </row>
    <row r="104" spans="1:8" s="11" customFormat="1" ht="15.75">
      <c r="A104" s="16"/>
      <c r="B104" s="81" t="s">
        <v>118</v>
      </c>
      <c r="C104" s="77" t="s">
        <v>13</v>
      </c>
      <c r="D104" s="79">
        <f>G9</f>
        <v>6006.8</v>
      </c>
      <c r="E104" s="79">
        <v>0.37</v>
      </c>
      <c r="F104" s="79">
        <v>0</v>
      </c>
      <c r="G104" s="79">
        <f>D104*E104*12</f>
        <v>26670.192000000003</v>
      </c>
      <c r="H104" s="80"/>
    </row>
    <row r="105" spans="1:8" s="11" customFormat="1" ht="47.25">
      <c r="A105" s="16"/>
      <c r="B105" s="81" t="s">
        <v>119</v>
      </c>
      <c r="C105" s="77" t="s">
        <v>120</v>
      </c>
      <c r="D105" s="79">
        <f>G11</f>
        <v>4731.3</v>
      </c>
      <c r="E105" s="79">
        <v>0.18</v>
      </c>
      <c r="F105" s="79">
        <v>0</v>
      </c>
      <c r="G105" s="79">
        <f>D105*E105*12</f>
        <v>10219.608</v>
      </c>
      <c r="H105" s="80"/>
    </row>
    <row r="106" spans="1:8" s="11" customFormat="1" ht="31.5">
      <c r="A106" s="16"/>
      <c r="B106" s="69" t="s">
        <v>121</v>
      </c>
      <c r="C106" s="18" t="s">
        <v>13</v>
      </c>
      <c r="D106" s="70">
        <f>G11</f>
        <v>4731.3</v>
      </c>
      <c r="E106" s="19">
        <v>0.66</v>
      </c>
      <c r="F106" s="19">
        <v>0</v>
      </c>
      <c r="G106" s="19">
        <f>D106*E106</f>
        <v>3122.6580000000004</v>
      </c>
      <c r="H106" s="21"/>
    </row>
    <row r="107" spans="1:8" s="11" customFormat="1" ht="31.5">
      <c r="A107" s="16"/>
      <c r="B107" s="69" t="s">
        <v>122</v>
      </c>
      <c r="C107" s="18" t="s">
        <v>19</v>
      </c>
      <c r="D107" s="70">
        <v>1</v>
      </c>
      <c r="E107" s="19">
        <v>3835.64</v>
      </c>
      <c r="F107" s="19">
        <v>0</v>
      </c>
      <c r="G107" s="19">
        <f>D107*E107</f>
        <v>3835.64</v>
      </c>
      <c r="H107" s="21"/>
    </row>
    <row r="108" spans="1:8" s="11" customFormat="1" ht="31.5">
      <c r="A108" s="16"/>
      <c r="B108" s="25" t="s">
        <v>123</v>
      </c>
      <c r="C108" s="18"/>
      <c r="D108" s="70"/>
      <c r="E108" s="19"/>
      <c r="F108" s="19"/>
      <c r="G108" s="19"/>
      <c r="H108" s="21"/>
    </row>
    <row r="109" spans="1:8" s="11" customFormat="1" ht="15.75">
      <c r="A109" s="41" t="s">
        <v>124</v>
      </c>
      <c r="B109" s="15" t="s">
        <v>125</v>
      </c>
      <c r="C109" s="42"/>
      <c r="D109" s="24"/>
      <c r="E109" s="42"/>
      <c r="F109" s="42"/>
      <c r="G109" s="71">
        <f>G102+G104+G105+G106+G107</f>
        <v>364075.29782275</v>
      </c>
      <c r="H109" s="42"/>
    </row>
    <row r="110" spans="1:8" s="11" customFormat="1" ht="31.5">
      <c r="A110" s="41" t="s">
        <v>126</v>
      </c>
      <c r="B110" s="15" t="s">
        <v>127</v>
      </c>
      <c r="C110" s="23" t="s">
        <v>128</v>
      </c>
      <c r="D110" s="24"/>
      <c r="E110" s="42"/>
      <c r="F110" s="42"/>
      <c r="G110" s="71">
        <f>G109/G11/12</f>
        <v>6.4125310489497247</v>
      </c>
      <c r="H110" s="42"/>
    </row>
    <row r="111" spans="1:8">
      <c r="A111" s="1"/>
      <c r="B111" s="1"/>
      <c r="C111" s="1"/>
      <c r="D111" s="6"/>
      <c r="E111" s="1"/>
      <c r="F111" s="1"/>
      <c r="G111" s="1"/>
      <c r="H111" s="1"/>
    </row>
    <row r="112" spans="1:8">
      <c r="A112" s="1"/>
      <c r="B112" s="1"/>
      <c r="C112" s="1"/>
      <c r="D112" s="6"/>
      <c r="E112" s="1"/>
      <c r="F112" s="1"/>
      <c r="G112" s="82"/>
      <c r="H112" s="1"/>
    </row>
    <row r="113" spans="1:8" ht="15.75">
      <c r="A113" s="9"/>
      <c r="B113" s="9"/>
      <c r="C113" s="9"/>
      <c r="D113" s="9"/>
      <c r="E113" s="9"/>
      <c r="F113" s="10"/>
      <c r="G113" s="10"/>
      <c r="H113" s="1"/>
    </row>
    <row r="114" spans="1:8">
      <c r="A114" s="9"/>
      <c r="B114" s="9"/>
      <c r="C114" s="12"/>
      <c r="D114" s="9"/>
      <c r="E114" s="9"/>
      <c r="F114" s="9"/>
      <c r="G114" s="9"/>
      <c r="H114" s="1"/>
    </row>
    <row r="115" spans="1:8">
      <c r="A115" s="9"/>
      <c r="B115" s="9"/>
      <c r="C115" s="12"/>
      <c r="D115" s="9"/>
      <c r="E115" s="9"/>
      <c r="F115" s="9"/>
      <c r="G115" s="9"/>
    </row>
    <row r="116" spans="1:8">
      <c r="A116" s="9"/>
      <c r="B116" s="9"/>
      <c r="C116" s="12"/>
      <c r="D116" s="9"/>
      <c r="E116" s="9"/>
      <c r="F116" s="9"/>
      <c r="G116" s="9"/>
    </row>
    <row r="117" spans="1:8" ht="15.75">
      <c r="B117" s="10" t="s">
        <v>129</v>
      </c>
      <c r="C117" s="10"/>
      <c r="D117" s="9"/>
      <c r="E117" s="10"/>
      <c r="F117" s="13"/>
      <c r="G117" s="9"/>
    </row>
    <row r="118" spans="1:8">
      <c r="A118" s="9"/>
      <c r="B118" s="9"/>
      <c r="C118" s="12"/>
      <c r="D118" s="9"/>
      <c r="E118" s="9"/>
      <c r="F118" s="9"/>
      <c r="G118" s="9"/>
    </row>
    <row r="119" spans="1:8">
      <c r="A119" s="9"/>
      <c r="B119" s="9"/>
      <c r="C119" s="12"/>
      <c r="D119" s="9"/>
      <c r="E119" s="9"/>
      <c r="F119" s="9"/>
      <c r="G119" s="9"/>
    </row>
    <row r="120" spans="1:8">
      <c r="A120" s="9"/>
      <c r="B120" s="9"/>
      <c r="C120" s="12"/>
      <c r="D120" s="9"/>
      <c r="E120" s="9"/>
      <c r="F120" s="9"/>
      <c r="G120" s="9"/>
    </row>
    <row r="121" spans="1:8">
      <c r="A121" s="9"/>
      <c r="B121" s="9"/>
      <c r="C121" s="12"/>
      <c r="D121" s="9"/>
      <c r="E121" s="9"/>
      <c r="F121" s="9"/>
      <c r="G121" s="9"/>
    </row>
    <row r="122" spans="1:8">
      <c r="A122" s="9"/>
      <c r="B122" s="9"/>
      <c r="C122" s="12"/>
      <c r="D122" s="9"/>
      <c r="E122" s="9"/>
      <c r="F122" s="9"/>
      <c r="G122" s="9"/>
    </row>
    <row r="123" spans="1:8">
      <c r="A123" s="9"/>
      <c r="B123" s="9"/>
      <c r="C123" s="12"/>
      <c r="D123" s="9"/>
      <c r="E123" s="9"/>
      <c r="F123" s="9"/>
      <c r="G123" s="9"/>
    </row>
  </sheetData>
  <mergeCells count="2">
    <mergeCell ref="A5:H5"/>
    <mergeCell ref="A7:H7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Вес 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Natasha</cp:lastModifiedBy>
  <cp:lastPrinted>2020-03-20T14:53:00Z</cp:lastPrinted>
  <dcterms:created xsi:type="dcterms:W3CDTF">2019-07-31T11:04:46Z</dcterms:created>
  <dcterms:modified xsi:type="dcterms:W3CDTF">2020-06-25T08:53:23Z</dcterms:modified>
</cp:coreProperties>
</file>